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3bc54c45354ad09e2b86c3ceca3fcb8861078bb9/47804066510/0de5a479-37ec-4435-a3e7-371cdb45d93c/"/>
    </mc:Choice>
  </mc:AlternateContent>
  <xr:revisionPtr revIDLastSave="0" documentId="13_ncr:1_{2F7D53F0-0092-4E5D-8799-144A023267E2}" xr6:coauthVersionLast="47" xr6:coauthVersionMax="47" xr10:uidLastSave="{00000000-0000-0000-0000-000000000000}"/>
  <bookViews>
    <workbookView xWindow="-110" yWindow="-110" windowWidth="19420" windowHeight="10420" xr2:uid="{DDD335D3-9C53-4114-8620-BE14AA533763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D21" i="1"/>
  <c r="C21" i="1"/>
  <c r="D15" i="1"/>
  <c r="C15" i="1"/>
  <c r="D29" i="1"/>
  <c r="D27" i="1" s="1"/>
  <c r="C29" i="1"/>
  <c r="C27" i="1" s="1"/>
  <c r="D13" i="1" l="1"/>
  <c r="D28" i="1" s="1"/>
  <c r="C13" i="1"/>
  <c r="C28" i="1"/>
  <c r="C38" i="1" s="1"/>
  <c r="C40" i="1" s="1"/>
  <c r="E29" i="1"/>
  <c r="E27" i="1"/>
  <c r="E26" i="1"/>
  <c r="E25" i="1"/>
  <c r="E24" i="1"/>
  <c r="E23" i="1"/>
  <c r="E22" i="1"/>
  <c r="E21" i="1"/>
  <c r="E19" i="1"/>
  <c r="E18" i="1"/>
  <c r="E17" i="1"/>
  <c r="E16" i="1"/>
  <c r="E15" i="1"/>
  <c r="E14" i="1"/>
  <c r="E13" i="1" l="1"/>
  <c r="E38" i="1"/>
  <c r="E41" i="1" s="1"/>
  <c r="E28" i="1"/>
  <c r="C30" i="1" s="1"/>
  <c r="G38" i="1" s="1"/>
  <c r="C41" i="1"/>
  <c r="C39" i="1" s="1"/>
  <c r="D39" i="1" s="1"/>
  <c r="E40" i="1" l="1"/>
  <c r="E39" i="1" s="1"/>
  <c r="F39" i="1" s="1"/>
  <c r="G40" i="1"/>
  <c r="I38" i="1"/>
  <c r="I40" i="1" s="1"/>
  <c r="G41" i="1"/>
  <c r="I39" i="1" l="1"/>
  <c r="J39" i="1" s="1"/>
  <c r="I41" i="1"/>
  <c r="G39" i="1"/>
  <c r="H39" i="1" s="1"/>
</calcChain>
</file>

<file path=xl/sharedStrings.xml><?xml version="1.0" encoding="utf-8"?>
<sst xmlns="http://schemas.openxmlformats.org/spreadsheetml/2006/main" count="73" uniqueCount="63">
  <si>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</si>
  <si>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</si>
  <si>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</si>
  <si>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</si>
  <si>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</si>
  <si>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</si>
  <si>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</si>
  <si>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</si>
  <si>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TAT juhtimiskulud</t>
  </si>
  <si>
    <t>1.2</t>
  </si>
  <si>
    <t>Sotsiaalteenuste kättesaadavuse ja kvaliteedi parandamine</t>
  </si>
  <si>
    <t>1.2.1</t>
  </si>
  <si>
    <t>Otsene personalikulu</t>
  </si>
  <si>
    <t>1.2.2</t>
  </si>
  <si>
    <t>1.2.3</t>
  </si>
  <si>
    <t>Vabatahtliku tegevuse soodustamine hoolekandes</t>
  </si>
  <si>
    <t>1.2.4</t>
  </si>
  <si>
    <t>1.3</t>
  </si>
  <si>
    <t>Uuenduslike ja integreeritud teenuste arendamine ja pakkumine ning abi korralduse tõhustamine sotsiaalvaldkonnas</t>
  </si>
  <si>
    <t>1.3.1</t>
  </si>
  <si>
    <t>1.3.2</t>
  </si>
  <si>
    <t>1.3.3</t>
  </si>
  <si>
    <t>1.3.4</t>
  </si>
  <si>
    <t>1.3.5</t>
  </si>
  <si>
    <t xml:space="preserve">Inimesekeskse teenuse korraldamise arendamine 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</si>
  <si>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</si>
  <si>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</si>
  <si>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</si>
  <si>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</si>
  <si>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</si>
  <si>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</si>
  <si>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</si>
  <si>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</si>
  <si>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</si>
  <si>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(2023-2027)</t>
  </si>
  <si>
    <t>TAT finantsplaan</t>
  </si>
  <si>
    <t>2025-2027</t>
  </si>
  <si>
    <t>kokku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</si>
  <si>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</si>
  <si>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</si>
  <si>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</si>
  <si>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</si>
  <si>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</si>
  <si>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</si>
  <si>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</si>
  <si>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</si>
  <si>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</si>
  <si>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</si>
  <si>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1.2.5</t>
  </si>
  <si>
    <t>TAT eelarve kulukohtade kaupa</t>
  </si>
  <si>
    <t>TAT nimi:  Laste ja perede toetamine</t>
  </si>
  <si>
    <t>TAT elluviija: Sotsiaalministeerium</t>
  </si>
  <si>
    <t xml:space="preserve">“Pikaajalise hoolduse kättesaadavuse ja kvaliteedi parandamine“ kinnitatud toetuse andmise tingimused </t>
  </si>
  <si>
    <t>Lisa 2</t>
  </si>
  <si>
    <t>Sotsiaalkaitseministri ………..2023. a käskkirjaga nr …</t>
  </si>
  <si>
    <t>Teenuse arendamine psüühika- ja sõltuvushäirega inimestele</t>
  </si>
  <si>
    <t>TAT abikõlblikkuse periood: 01.01.2023–31.12.2029</t>
  </si>
  <si>
    <t xml:space="preserve">Teenuste kvaliteedi edendamine ja kohaliku omavalitsuse üksuste võimestamine hoolekandelise abi korraldamisel  </t>
  </si>
  <si>
    <t>Teavitustegevused sihtrühmadele</t>
  </si>
  <si>
    <t>Kuulmislangusega inimestele tõlketeenuste pakkumine</t>
  </si>
  <si>
    <t xml:space="preserve">Uuenduslike lahenduste kasutuselevõtu toetamine sotsiaalvaldkonnas </t>
  </si>
  <si>
    <t>Toetatud otsuse süsteemi välja töötamine ja rakendamine</t>
  </si>
  <si>
    <t xml:space="preserve">Pikaajalise hoolduse kättesaadavuse ja kvaliteedi parandamine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</si>
</sst>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85">
    <xf numFmtId="0" fontId="0" fillId="0" borderId="0" xfId="0"/>
    <xf numFmtId="0" fontId="3" fillId="0" borderId="1" xfId="1" applyFont="1" applyBorder="1" applyAlignment="1">
      <alignment horizontal="center" vertical="top" wrapText="1"/>
    </xf>
    <xf numFmtId="0" fontId="2" fillId="0" borderId="1" xfId="1" applyBorder="1" applyAlignment="1">
      <alignment horizontal="center" vertical="top"/>
    </xf>
    <xf numFmtId="3" fontId="2" fillId="0" borderId="1" xfId="1" applyNumberForma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0" borderId="1" xfId="1" applyNumberFormat="1" applyFont="1" applyBorder="1" applyAlignment="1">
      <alignment vertical="center"/>
    </xf>
    <xf numFmtId="0" fontId="3" fillId="2" borderId="1" xfId="0" applyFont="1" applyFill="1" applyBorder="1" applyAlignment="1">
      <alignment vertical="top" wrapText="1"/>
    </xf>
    <xf numFmtId="3" fontId="1" fillId="0" borderId="1" xfId="0" applyNumberFormat="1" applyFont="1" applyBorder="1"/>
    <xf numFmtId="49" fontId="3" fillId="3" borderId="3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3" fontId="3" fillId="3" borderId="1" xfId="1" applyNumberFormat="1" applyFont="1" applyFill="1" applyBorder="1" applyAlignment="1">
      <alignment vertical="center"/>
    </xf>
    <xf numFmtId="49" fontId="2" fillId="0" borderId="1" xfId="1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1" applyNumberForma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/>
    </xf>
    <xf numFmtId="49" fontId="2" fillId="0" borderId="3" xfId="1" applyNumberFormat="1" applyBorder="1" applyAlignment="1">
      <alignment vertical="center"/>
    </xf>
    <xf numFmtId="0" fontId="2" fillId="0" borderId="1" xfId="1" applyBorder="1" applyAlignment="1">
      <alignment vertical="center" wrapText="1"/>
    </xf>
    <xf numFmtId="49" fontId="2" fillId="2" borderId="3" xfId="1" applyNumberFormat="1" applyFill="1" applyBorder="1" applyAlignment="1">
      <alignment vertical="center"/>
    </xf>
    <xf numFmtId="0" fontId="4" fillId="2" borderId="1" xfId="0" applyFont="1" applyFill="1" applyBorder="1" applyAlignment="1">
      <alignment wrapText="1"/>
    </xf>
    <xf numFmtId="3" fontId="2" fillId="2" borderId="1" xfId="1" applyNumberFormat="1" applyFill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3" fontId="3" fillId="2" borderId="1" xfId="1" applyNumberFormat="1" applyFont="1" applyFill="1" applyBorder="1" applyAlignment="1">
      <alignment vertical="center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vertical="top" wrapText="1"/>
    </xf>
    <xf numFmtId="3" fontId="3" fillId="0" borderId="1" xfId="2" applyNumberFormat="1" applyFont="1" applyBorder="1" applyAlignment="1">
      <alignment horizontal="center"/>
    </xf>
    <xf numFmtId="0" fontId="3" fillId="0" borderId="1" xfId="1" applyFont="1" applyBorder="1"/>
    <xf numFmtId="3" fontId="3" fillId="0" borderId="1" xfId="1" applyNumberFormat="1" applyFont="1" applyBorder="1" applyAlignment="1">
      <alignment horizontal="center" vertical="top" wrapText="1"/>
    </xf>
    <xf numFmtId="3" fontId="2" fillId="4" borderId="1" xfId="1" applyNumberFormat="1" applyFill="1" applyBorder="1" applyAlignment="1">
      <alignment vertical="center"/>
    </xf>
    <xf numFmtId="0" fontId="3" fillId="0" borderId="1" xfId="1" applyFont="1" applyBorder="1" applyAlignment="1">
      <alignment horizontal="center" vertical="top"/>
    </xf>
    <xf numFmtId="0" fontId="1" fillId="0" borderId="0" xfId="0" applyFont="1"/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wrapText="1"/>
    </xf>
    <xf numFmtId="3" fontId="2" fillId="2" borderId="0" xfId="1" applyNumberFormat="1" applyFill="1" applyAlignment="1">
      <alignment horizontal="right"/>
    </xf>
    <xf numFmtId="3" fontId="2" fillId="0" borderId="0" xfId="1" applyNumberFormat="1" applyAlignment="1">
      <alignment horizontal="right"/>
    </xf>
    <xf numFmtId="0" fontId="2" fillId="0" borderId="0" xfId="1" applyAlignment="1">
      <alignment horizontal="left"/>
    </xf>
    <xf numFmtId="0" fontId="2" fillId="0" borderId="0" xfId="1" applyAlignment="1">
      <alignment wrapText="1"/>
    </xf>
    <xf numFmtId="0" fontId="2" fillId="0" borderId="4" xfId="1" applyBorder="1" applyAlignment="1">
      <alignment horizontal="left" vertical="top"/>
    </xf>
    <xf numFmtId="0" fontId="3" fillId="0" borderId="5" xfId="1" applyFont="1" applyBorder="1" applyAlignment="1">
      <alignment horizontal="center" vertical="top" wrapText="1"/>
    </xf>
    <xf numFmtId="3" fontId="3" fillId="0" borderId="7" xfId="2" applyNumberFormat="1" applyFont="1" applyBorder="1" applyAlignment="1">
      <alignment horizontal="center" vertical="top"/>
    </xf>
    <xf numFmtId="0" fontId="3" fillId="0" borderId="10" xfId="1" applyFont="1" applyBorder="1" applyAlignment="1">
      <alignment horizontal="center" vertical="top" wrapText="1"/>
    </xf>
    <xf numFmtId="3" fontId="3" fillId="0" borderId="2" xfId="1" applyNumberFormat="1" applyFont="1" applyBorder="1" applyAlignment="1">
      <alignment horizontal="center" vertical="top" wrapText="1"/>
    </xf>
    <xf numFmtId="3" fontId="3" fillId="0" borderId="11" xfId="1" applyNumberFormat="1" applyFont="1" applyBorder="1" applyAlignment="1">
      <alignment horizontal="center" vertical="top" wrapText="1"/>
    </xf>
    <xf numFmtId="0" fontId="3" fillId="0" borderId="10" xfId="1" applyFont="1" applyBorder="1" applyAlignment="1">
      <alignment horizontal="left" vertical="top"/>
    </xf>
    <xf numFmtId="0" fontId="3" fillId="0" borderId="1" xfId="1" applyFont="1" applyBorder="1" applyAlignment="1">
      <alignment vertical="top" wrapText="1" shrinkToFit="1"/>
    </xf>
    <xf numFmtId="3" fontId="3" fillId="2" borderId="1" xfId="1" applyNumberFormat="1" applyFont="1" applyFill="1" applyBorder="1" applyAlignment="1">
      <alignment vertical="top"/>
    </xf>
    <xf numFmtId="3" fontId="3" fillId="4" borderId="1" xfId="1" applyNumberFormat="1" applyFont="1" applyFill="1" applyBorder="1" applyAlignment="1">
      <alignment vertical="top"/>
    </xf>
    <xf numFmtId="3" fontId="3" fillId="4" borderId="2" xfId="1" applyNumberFormat="1" applyFont="1" applyFill="1" applyBorder="1" applyAlignment="1">
      <alignment vertical="top"/>
    </xf>
    <xf numFmtId="3" fontId="3" fillId="4" borderId="1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11" xfId="1" applyFont="1" applyBorder="1" applyAlignment="1">
      <alignment vertical="top"/>
    </xf>
    <xf numFmtId="49" fontId="2" fillId="0" borderId="10" xfId="1" applyNumberFormat="1" applyBorder="1" applyAlignment="1">
      <alignment horizontal="left" vertical="top"/>
    </xf>
    <xf numFmtId="0" fontId="2" fillId="0" borderId="1" xfId="1" applyBorder="1" applyAlignment="1">
      <alignment vertical="top" wrapText="1" shrinkToFit="1"/>
    </xf>
    <xf numFmtId="3" fontId="2" fillId="2" borderId="1" xfId="1" applyNumberFormat="1" applyFill="1" applyBorder="1" applyAlignment="1">
      <alignment vertical="top"/>
    </xf>
    <xf numFmtId="3" fontId="2" fillId="0" borderId="1" xfId="1" applyNumberFormat="1" applyBorder="1" applyAlignment="1">
      <alignment vertical="top"/>
    </xf>
    <xf numFmtId="3" fontId="2" fillId="0" borderId="2" xfId="1" applyNumberFormat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11" xfId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3" fontId="2" fillId="0" borderId="1" xfId="1" applyNumberFormat="1" applyBorder="1" applyAlignment="1">
      <alignment horizontal="right" vertical="center"/>
    </xf>
    <xf numFmtId="3" fontId="2" fillId="0" borderId="2" xfId="1" applyNumberFormat="1" applyBorder="1" applyAlignment="1">
      <alignment horizontal="right" vertical="center"/>
    </xf>
    <xf numFmtId="0" fontId="3" fillId="0" borderId="12" xfId="1" applyFont="1" applyBorder="1" applyAlignment="1">
      <alignment horizontal="left" vertical="top"/>
    </xf>
    <xf numFmtId="0" fontId="3" fillId="0" borderId="13" xfId="1" applyFont="1" applyBorder="1" applyAlignment="1">
      <alignment vertical="top" wrapText="1"/>
    </xf>
    <xf numFmtId="3" fontId="3" fillId="0" borderId="13" xfId="1" applyNumberFormat="1" applyFont="1" applyBorder="1" applyAlignment="1">
      <alignment vertical="top"/>
    </xf>
    <xf numFmtId="3" fontId="3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0" fontId="3" fillId="0" borderId="13" xfId="1" applyFont="1" applyBorder="1" applyAlignment="1">
      <alignment vertical="top"/>
    </xf>
    <xf numFmtId="0" fontId="3" fillId="0" borderId="15" xfId="1" applyFont="1" applyBorder="1" applyAlignment="1">
      <alignment vertical="top"/>
    </xf>
    <xf numFmtId="0" fontId="5" fillId="0" borderId="0" xfId="0" applyFont="1"/>
    <xf numFmtId="0" fontId="3" fillId="0" borderId="0" xfId="1" applyFont="1" applyAlignment="1">
      <alignment horizontal="left"/>
    </xf>
    <xf numFmtId="0" fontId="2" fillId="0" borderId="0" xfId="0" applyFont="1" applyAlignment="1">
      <alignment horizontal="left" vertical="center" wrapText="1"/>
    </xf>
    <xf numFmtId="3" fontId="3" fillId="0" borderId="6" xfId="2" applyNumberFormat="1" applyFont="1" applyBorder="1" applyAlignment="1">
      <alignment horizontal="center" vertical="top" wrapText="1"/>
    </xf>
    <xf numFmtId="3" fontId="3" fillId="0" borderId="9" xfId="2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3" fontId="3" fillId="0" borderId="1" xfId="1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 vertical="top"/>
    </xf>
    <xf numFmtId="3" fontId="3" fillId="0" borderId="7" xfId="2" applyNumberFormat="1" applyFont="1" applyBorder="1" applyAlignment="1">
      <alignment horizontal="center" vertical="top"/>
    </xf>
    <xf numFmtId="3" fontId="3" fillId="0" borderId="8" xfId="2" applyNumberFormat="1" applyFont="1" applyBorder="1" applyAlignment="1">
      <alignment horizontal="center" vertical="top"/>
    </xf>
  </cellXfs>
  <cellStyles count="3">
    <cellStyle name="Koma 2" xfId="2" xr:uid="{21912E82-4C4E-4CB1-97EE-9A4501314179}"/>
    <cellStyle name="Normaallaad" xfId="0" builtinId="0"/>
    <cellStyle name="Normaallaad 2" xfId="1" xr:uid="{6E526C43-207D-4421-8DE2-0EDB2BC2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717BB-C9AD-4FB7-A934-EBCB7D02E23F}">
  <dimension ref="A1:J42"/>
  <sheetViews>
    <sheetView tabSelected="1" topLeftCell="A17" workbookViewId="0">
      <selection activeCell="C21" sqref="C21:D21"/>
    </sheetView>
  </sheetViews>
  <sheetFormatPr defaultRowHeight="14.5" x14ac:dyDescent="0.35"/>
  <cols>
    <col min="2" max="2" width="53" customWidth="1"/>
    <col min="3" max="3" width="13.453125" bestFit="1" customWidth="1"/>
    <col min="4" max="4" width="13.453125" customWidth="1"/>
    <col min="5" max="5" width="12.453125" style="34" customWidth="1"/>
    <col min="7" max="7" width="12" customWidth="1"/>
    <col min="8" max="9" width="10.26953125" customWidth="1"/>
  </cols>
  <sheetData>
    <row r="1" spans="1:5" x14ac:dyDescent="0.35">
      <c r="C1" s="74" t="s">
        <v>54</v>
      </c>
    </row>
    <row r="2" spans="1:5" ht="21" customHeight="1" x14ac:dyDescent="0.35">
      <c r="C2" s="76" t="s">
        <v>52</v>
      </c>
      <c r="D2" s="76"/>
      <c r="E2" s="76"/>
    </row>
    <row r="3" spans="1:5" ht="21.75" customHeight="1" x14ac:dyDescent="0.35">
      <c r="C3" s="76"/>
      <c r="D3" s="76"/>
      <c r="E3" s="76"/>
    </row>
    <row r="4" spans="1:5" x14ac:dyDescent="0.35">
      <c r="E4" s="34" t="s">
        <v>53</v>
      </c>
    </row>
    <row r="5" spans="1:5" x14ac:dyDescent="0.35">
      <c r="A5" s="75" t="s">
        <v>49</v>
      </c>
      <c r="B5" s="40"/>
    </row>
    <row r="6" spans="1:5" x14ac:dyDescent="0.35">
      <c r="A6" s="39" t="s">
        <v>56</v>
      </c>
      <c r="B6" s="40"/>
    </row>
    <row r="7" spans="1:5" ht="15" customHeight="1" x14ac:dyDescent="0.35">
      <c r="A7" s="39" t="s">
        <v>50</v>
      </c>
      <c r="B7" s="40" t="s">
        <v>62</v>
      </c>
    </row>
    <row r="8" spans="1:5" x14ac:dyDescent="0.35">
      <c r="A8" s="39" t="s">
        <v>51</v>
      </c>
      <c r="B8" s="40"/>
    </row>
    <row r="9" spans="1:5" x14ac:dyDescent="0.35">
      <c r="A9" s="79" t="s">
        <v>0</v>
      </c>
      <c r="B9" s="80" t="s">
        <v>1</v>
      </c>
      <c r="C9" s="81" t="s">
        <v>2</v>
      </c>
      <c r="D9" s="81"/>
      <c r="E9" s="30"/>
    </row>
    <row r="10" spans="1:5" x14ac:dyDescent="0.35">
      <c r="A10" s="79"/>
      <c r="B10" s="80"/>
      <c r="C10" s="29">
        <v>2023</v>
      </c>
      <c r="D10" s="29">
        <v>2024</v>
      </c>
      <c r="E10" s="30" t="s">
        <v>3</v>
      </c>
    </row>
    <row r="11" spans="1:5" x14ac:dyDescent="0.35">
      <c r="A11" s="79"/>
      <c r="B11" s="80"/>
      <c r="C11" s="31" t="s">
        <v>4</v>
      </c>
      <c r="D11" s="31" t="s">
        <v>4</v>
      </c>
      <c r="E11" s="30"/>
    </row>
    <row r="12" spans="1:5" x14ac:dyDescent="0.35">
      <c r="A12" s="2">
        <v>1</v>
      </c>
      <c r="B12" s="2">
        <v>2</v>
      </c>
      <c r="C12" s="3">
        <v>3</v>
      </c>
      <c r="D12" s="4">
        <v>4</v>
      </c>
      <c r="E12" s="33">
        <v>5</v>
      </c>
    </row>
    <row r="13" spans="1:5" x14ac:dyDescent="0.35">
      <c r="A13" s="5" t="s">
        <v>5</v>
      </c>
      <c r="B13" s="6" t="s">
        <v>6</v>
      </c>
      <c r="C13" s="7">
        <f>C14+C15+C21</f>
        <v>1377910.6163257004</v>
      </c>
      <c r="D13" s="7">
        <f>D14+D15+D21</f>
        <v>1605582.1564</v>
      </c>
      <c r="E13" s="7">
        <f>C13+D13</f>
        <v>2983492.7727257004</v>
      </c>
    </row>
    <row r="14" spans="1:5" x14ac:dyDescent="0.35">
      <c r="A14" s="5" t="s">
        <v>7</v>
      </c>
      <c r="B14" s="8" t="s">
        <v>8</v>
      </c>
      <c r="C14" s="9">
        <v>19428.123000000003</v>
      </c>
      <c r="D14" s="9">
        <v>38856.246000000006</v>
      </c>
      <c r="E14" s="7">
        <f t="shared" ref="E14:E29" si="0">C14+D14</f>
        <v>58284.369000000006</v>
      </c>
    </row>
    <row r="15" spans="1:5" x14ac:dyDescent="0.35">
      <c r="A15" s="10" t="s">
        <v>9</v>
      </c>
      <c r="B15" s="11" t="s">
        <v>10</v>
      </c>
      <c r="C15" s="12">
        <f>C16+C17+C18+C19+C20</f>
        <v>980125.09332570038</v>
      </c>
      <c r="D15" s="12">
        <f>D16+D17+D18+D19+D20</f>
        <v>733499.64639999997</v>
      </c>
      <c r="E15" s="12">
        <f t="shared" si="0"/>
        <v>1713624.7397257003</v>
      </c>
    </row>
    <row r="16" spans="1:5" x14ac:dyDescent="0.35">
      <c r="A16" s="13" t="s">
        <v>11</v>
      </c>
      <c r="B16" s="14" t="s">
        <v>12</v>
      </c>
      <c r="C16" s="15">
        <v>101342.72</v>
      </c>
      <c r="D16" s="15">
        <v>116299.64640000001</v>
      </c>
      <c r="E16" s="7">
        <f t="shared" si="0"/>
        <v>217642.3664</v>
      </c>
    </row>
    <row r="17" spans="1:5" ht="30.75" customHeight="1" x14ac:dyDescent="0.35">
      <c r="A17" s="13" t="s">
        <v>13</v>
      </c>
      <c r="B17" s="16" t="s">
        <v>57</v>
      </c>
      <c r="C17" s="15">
        <v>165000</v>
      </c>
      <c r="D17" s="15">
        <v>428500</v>
      </c>
      <c r="E17" s="7">
        <f t="shared" si="0"/>
        <v>593500</v>
      </c>
    </row>
    <row r="18" spans="1:5" x14ac:dyDescent="0.35">
      <c r="A18" s="13" t="s">
        <v>14</v>
      </c>
      <c r="B18" s="17" t="s">
        <v>15</v>
      </c>
      <c r="C18" s="15">
        <v>0</v>
      </c>
      <c r="D18" s="15">
        <v>100000</v>
      </c>
      <c r="E18" s="7">
        <f t="shared" si="0"/>
        <v>100000</v>
      </c>
    </row>
    <row r="19" spans="1:5" x14ac:dyDescent="0.35">
      <c r="A19" s="13" t="s">
        <v>16</v>
      </c>
      <c r="B19" s="16" t="s">
        <v>59</v>
      </c>
      <c r="C19" s="15">
        <v>495482.37332570041</v>
      </c>
      <c r="D19" s="15"/>
      <c r="E19" s="7">
        <f t="shared" si="0"/>
        <v>495482.37332570041</v>
      </c>
    </row>
    <row r="20" spans="1:5" x14ac:dyDescent="0.35">
      <c r="A20" s="13" t="s">
        <v>48</v>
      </c>
      <c r="B20" s="20" t="s">
        <v>58</v>
      </c>
      <c r="C20" s="15">
        <v>218300</v>
      </c>
      <c r="D20" s="15">
        <v>88700</v>
      </c>
      <c r="E20" s="7">
        <f>C20+D20</f>
        <v>307000</v>
      </c>
    </row>
    <row r="21" spans="1:5" ht="39" x14ac:dyDescent="0.35">
      <c r="A21" s="18" t="s">
        <v>17</v>
      </c>
      <c r="B21" s="11" t="s">
        <v>18</v>
      </c>
      <c r="C21" s="12">
        <f>C22+C23+C26</f>
        <v>378357.4</v>
      </c>
      <c r="D21" s="12">
        <f>D22+D23+D26+D24+D25</f>
        <v>833226.26399999997</v>
      </c>
      <c r="E21" s="12">
        <f t="shared" si="0"/>
        <v>1211583.6639999999</v>
      </c>
    </row>
    <row r="22" spans="1:5" x14ac:dyDescent="0.35">
      <c r="A22" s="19" t="s">
        <v>19</v>
      </c>
      <c r="B22" s="20" t="s">
        <v>12</v>
      </c>
      <c r="C22" s="15">
        <v>122357.4</v>
      </c>
      <c r="D22" s="15">
        <v>198726.26400000002</v>
      </c>
      <c r="E22" s="7">
        <f t="shared" si="0"/>
        <v>321083.66399999999</v>
      </c>
    </row>
    <row r="23" spans="1:5" ht="25" x14ac:dyDescent="0.35">
      <c r="A23" s="13" t="s">
        <v>20</v>
      </c>
      <c r="B23" s="17" t="s">
        <v>60</v>
      </c>
      <c r="C23" s="15">
        <v>30000</v>
      </c>
      <c r="D23" s="15">
        <v>30000</v>
      </c>
      <c r="E23" s="7">
        <f t="shared" si="0"/>
        <v>60000</v>
      </c>
    </row>
    <row r="24" spans="1:5" x14ac:dyDescent="0.35">
      <c r="A24" s="13" t="s">
        <v>21</v>
      </c>
      <c r="B24" s="17" t="s">
        <v>55</v>
      </c>
      <c r="C24" s="15">
        <v>0</v>
      </c>
      <c r="D24" s="15">
        <v>30000</v>
      </c>
      <c r="E24" s="7">
        <f t="shared" si="0"/>
        <v>30000</v>
      </c>
    </row>
    <row r="25" spans="1:5" ht="16.5" customHeight="1" x14ac:dyDescent="0.35">
      <c r="A25" s="19" t="s">
        <v>22</v>
      </c>
      <c r="B25" s="17" t="s">
        <v>61</v>
      </c>
      <c r="C25" s="15">
        <v>0</v>
      </c>
      <c r="D25" s="15">
        <v>300000</v>
      </c>
      <c r="E25" s="7">
        <f t="shared" si="0"/>
        <v>300000</v>
      </c>
    </row>
    <row r="26" spans="1:5" x14ac:dyDescent="0.35">
      <c r="A26" s="21" t="s">
        <v>23</v>
      </c>
      <c r="B26" s="22" t="s">
        <v>24</v>
      </c>
      <c r="C26" s="23">
        <v>226000</v>
      </c>
      <c r="D26" s="23">
        <v>274500</v>
      </c>
      <c r="E26" s="26">
        <f t="shared" si="0"/>
        <v>500500</v>
      </c>
    </row>
    <row r="27" spans="1:5" x14ac:dyDescent="0.35">
      <c r="A27" s="24" t="s">
        <v>25</v>
      </c>
      <c r="B27" s="25" t="s">
        <v>26</v>
      </c>
      <c r="C27" s="7">
        <f>C29*0.15</f>
        <v>36469.236450000004</v>
      </c>
      <c r="D27" s="7">
        <f>D29*0.15</f>
        <v>53082.323460000007</v>
      </c>
      <c r="E27" s="7">
        <f t="shared" si="0"/>
        <v>89551.559910000011</v>
      </c>
    </row>
    <row r="28" spans="1:5" x14ac:dyDescent="0.35">
      <c r="A28" s="5" t="s">
        <v>27</v>
      </c>
      <c r="B28" s="25" t="s">
        <v>28</v>
      </c>
      <c r="C28" s="26">
        <f>C13+C27</f>
        <v>1414379.8527757004</v>
      </c>
      <c r="D28" s="26">
        <f>D13+D27</f>
        <v>1658664.4798600001</v>
      </c>
      <c r="E28" s="26">
        <f t="shared" si="0"/>
        <v>3073044.3326357007</v>
      </c>
    </row>
    <row r="29" spans="1:5" x14ac:dyDescent="0.35">
      <c r="A29" s="24" t="s">
        <v>29</v>
      </c>
      <c r="B29" s="27" t="s">
        <v>30</v>
      </c>
      <c r="C29" s="7">
        <f>C14+C16+C22</f>
        <v>243128.24300000002</v>
      </c>
      <c r="D29" s="7">
        <f>D14+D16+D22</f>
        <v>353882.15640000004</v>
      </c>
      <c r="E29" s="7">
        <f t="shared" si="0"/>
        <v>597010.39939999999</v>
      </c>
    </row>
    <row r="30" spans="1:5" x14ac:dyDescent="0.35">
      <c r="A30" s="24" t="s">
        <v>31</v>
      </c>
      <c r="B30" s="27" t="s">
        <v>32</v>
      </c>
      <c r="C30" s="7">
        <f>C31-E28</f>
        <v>21026955.667364299</v>
      </c>
      <c r="D30" s="32"/>
      <c r="E30" s="32"/>
    </row>
    <row r="31" spans="1:5" x14ac:dyDescent="0.35">
      <c r="A31" s="24" t="s">
        <v>33</v>
      </c>
      <c r="B31" s="28" t="s">
        <v>34</v>
      </c>
      <c r="C31" s="7">
        <v>24100000</v>
      </c>
      <c r="D31" s="32"/>
      <c r="E31" s="32"/>
    </row>
    <row r="34" spans="1:10" x14ac:dyDescent="0.35">
      <c r="A34" s="35" t="s">
        <v>35</v>
      </c>
      <c r="B34" s="36"/>
      <c r="C34" s="37"/>
      <c r="D34" s="37"/>
      <c r="E34" s="37"/>
      <c r="F34" s="37"/>
      <c r="G34" s="37"/>
      <c r="H34" s="38"/>
      <c r="I34" s="38"/>
      <c r="J34" s="38"/>
    </row>
    <row r="35" spans="1:10" ht="15" thickBot="1" x14ac:dyDescent="0.4">
      <c r="A35" s="39"/>
      <c r="B35" s="40"/>
      <c r="C35" s="38"/>
      <c r="D35" s="38"/>
      <c r="E35" s="38"/>
      <c r="F35" s="38"/>
      <c r="G35" s="38"/>
      <c r="H35" s="38"/>
      <c r="I35" s="38"/>
      <c r="J35" s="38"/>
    </row>
    <row r="36" spans="1:10" x14ac:dyDescent="0.35">
      <c r="A36" s="41"/>
      <c r="B36" s="42" t="s">
        <v>2</v>
      </c>
      <c r="C36" s="82">
        <v>2023</v>
      </c>
      <c r="D36" s="83"/>
      <c r="E36" s="43">
        <v>2024</v>
      </c>
      <c r="F36" s="43"/>
      <c r="G36" s="82" t="s">
        <v>36</v>
      </c>
      <c r="H36" s="84"/>
      <c r="I36" s="77" t="s">
        <v>37</v>
      </c>
      <c r="J36" s="78"/>
    </row>
    <row r="37" spans="1:10" ht="26" x14ac:dyDescent="0.35">
      <c r="A37" s="44" t="s">
        <v>0</v>
      </c>
      <c r="B37" s="1" t="s">
        <v>38</v>
      </c>
      <c r="C37" s="31" t="s">
        <v>39</v>
      </c>
      <c r="D37" s="31" t="s">
        <v>40</v>
      </c>
      <c r="E37" s="31" t="s">
        <v>39</v>
      </c>
      <c r="F37" s="45" t="s">
        <v>40</v>
      </c>
      <c r="G37" s="31" t="s">
        <v>39</v>
      </c>
      <c r="H37" s="45" t="s">
        <v>40</v>
      </c>
      <c r="I37" s="31" t="s">
        <v>39</v>
      </c>
      <c r="J37" s="46" t="s">
        <v>40</v>
      </c>
    </row>
    <row r="38" spans="1:10" x14ac:dyDescent="0.35">
      <c r="A38" s="47">
        <v>1</v>
      </c>
      <c r="B38" s="48" t="s">
        <v>41</v>
      </c>
      <c r="C38" s="49">
        <f>C28</f>
        <v>1414379.8527757004</v>
      </c>
      <c r="D38" s="50"/>
      <c r="E38" s="49">
        <f>D28</f>
        <v>1658664.4798600001</v>
      </c>
      <c r="F38" s="51"/>
      <c r="G38" s="49">
        <f>M28+C30</f>
        <v>21026955.667364299</v>
      </c>
      <c r="H38" s="51"/>
      <c r="I38" s="49">
        <f>C38+E38+G38</f>
        <v>24100000</v>
      </c>
      <c r="J38" s="52"/>
    </row>
    <row r="39" spans="1:10" x14ac:dyDescent="0.35">
      <c r="A39" s="47">
        <v>2</v>
      </c>
      <c r="B39" s="53" t="s">
        <v>42</v>
      </c>
      <c r="C39" s="49">
        <f>C40+C41</f>
        <v>1414379.8527757004</v>
      </c>
      <c r="D39" s="54">
        <f>C39/C38*100</f>
        <v>100</v>
      </c>
      <c r="E39" s="49">
        <f>E40+E41</f>
        <v>1658664.4798600001</v>
      </c>
      <c r="F39" s="54">
        <f>E39/E38*100</f>
        <v>100</v>
      </c>
      <c r="G39" s="49">
        <f>G40+G41</f>
        <v>21026955.667364299</v>
      </c>
      <c r="H39" s="55">
        <f>G39/G38*100</f>
        <v>100</v>
      </c>
      <c r="I39" s="54">
        <f>I38</f>
        <v>24100000</v>
      </c>
      <c r="J39" s="56">
        <f>I39/I38*100</f>
        <v>100</v>
      </c>
    </row>
    <row r="40" spans="1:10" x14ac:dyDescent="0.35">
      <c r="A40" s="57" t="s">
        <v>43</v>
      </c>
      <c r="B40" s="58" t="s">
        <v>44</v>
      </c>
      <c r="C40" s="59">
        <f>C38*0.7</f>
        <v>990065.89694299025</v>
      </c>
      <c r="D40" s="60">
        <v>70</v>
      </c>
      <c r="E40" s="59">
        <f>E38*70/100</f>
        <v>1161065.1359020001</v>
      </c>
      <c r="F40" s="61">
        <v>70</v>
      </c>
      <c r="G40" s="59">
        <f>G38*70/100</f>
        <v>14718868.967155008</v>
      </c>
      <c r="H40" s="62">
        <v>70</v>
      </c>
      <c r="I40" s="60">
        <f>I38*70/100</f>
        <v>16870000</v>
      </c>
      <c r="J40" s="63">
        <v>70</v>
      </c>
    </row>
    <row r="41" spans="1:10" x14ac:dyDescent="0.35">
      <c r="A41" s="57" t="s">
        <v>45</v>
      </c>
      <c r="B41" s="64" t="s">
        <v>46</v>
      </c>
      <c r="C41" s="59">
        <f>C38*0.3</f>
        <v>424313.95583271008</v>
      </c>
      <c r="D41" s="65">
        <v>30</v>
      </c>
      <c r="E41" s="59">
        <f>E38*30/100</f>
        <v>497599.34395800001</v>
      </c>
      <c r="F41" s="66">
        <v>30</v>
      </c>
      <c r="G41" s="59">
        <f>G38*30/100</f>
        <v>6308086.7002092898</v>
      </c>
      <c r="H41" s="62">
        <v>30</v>
      </c>
      <c r="I41" s="65">
        <f>I38*30/100</f>
        <v>7230000</v>
      </c>
      <c r="J41" s="63">
        <v>30</v>
      </c>
    </row>
    <row r="42" spans="1:10" ht="15" thickBot="1" x14ac:dyDescent="0.4">
      <c r="A42" s="67">
        <v>3</v>
      </c>
      <c r="B42" s="68" t="s">
        <v>47</v>
      </c>
      <c r="C42" s="69">
        <v>0</v>
      </c>
      <c r="D42" s="70">
        <v>0</v>
      </c>
      <c r="E42" s="69">
        <v>0</v>
      </c>
      <c r="F42" s="71">
        <v>0</v>
      </c>
      <c r="G42" s="69">
        <v>0</v>
      </c>
      <c r="H42" s="72">
        <v>0</v>
      </c>
      <c r="I42" s="70">
        <v>0</v>
      </c>
      <c r="J42" s="73">
        <v>0</v>
      </c>
    </row>
  </sheetData>
  <mergeCells count="7">
    <mergeCell ref="C2:E3"/>
    <mergeCell ref="I36:J36"/>
    <mergeCell ref="A9:A11"/>
    <mergeCell ref="B9:B11"/>
    <mergeCell ref="C9:D9"/>
    <mergeCell ref="C36:D36"/>
    <mergeCell ref="G36:H3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HXU5DPSK444F-947444548-15016</_dlc_DocId>
    <_dlc_DocIdUrl xmlns="aff8a95a-bdca-4bd1-9f28-df5ebd643b89">
      <Url>https://kontor.rik.ee/sm/_layouts/15/DocIdRedir.aspx?ID=HXU5DPSK444F-947444548-15016</Url>
      <Description>HXU5DPSK444F-947444548-15016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D249709-AB18-418B-B2A5-376B7E9199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C3177A-96CA-47D8-86A8-BBB1C91FC086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3.xml><?xml version="1.0" encoding="utf-8"?>
<ds:datastoreItem xmlns:ds="http://schemas.openxmlformats.org/officeDocument/2006/customXml" ds:itemID="{512EE29D-4C60-4AB0-A438-C1BB93F4F4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D2EE81A-7820-4E83-B2CE-BE543A84FA2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Ney</dc:creator>
  <cp:lastModifiedBy>Terry Ney</cp:lastModifiedBy>
  <dcterms:created xsi:type="dcterms:W3CDTF">2022-12-13T11:23:38Z</dcterms:created>
  <dcterms:modified xsi:type="dcterms:W3CDTF">2023-03-14T16:53:11Z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0x01010079F7799B0CFE894F884EAB1620C1FEAE</vt:lpwstr>
  </property>
  <property fmtid="{D5CDD505-2E9C-101B-9397-08002B2CF9AE}" pid="3" name="_dlc_DocIdItemGuid">
    <vt:lpwstr>3225bdad-382f-4234-9722-90b234d3b582</vt:lpwstr>
  </property>
</Properties>
</file>